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60" windowHeight="7620"/>
  </bookViews>
  <sheets>
    <sheet name="Tidrapport" sheetId="1" r:id="rId1"/>
    <sheet name="Kunder" sheetId="2" r:id="rId2"/>
  </sheets>
  <calcPr calcId="125725"/>
</workbook>
</file>

<file path=xl/calcChain.xml><?xml version="1.0" encoding="utf-8"?>
<calcChain xmlns="http://schemas.openxmlformats.org/spreadsheetml/2006/main">
  <c r="M8" i="1"/>
  <c r="M9"/>
  <c r="M10"/>
  <c r="M11"/>
  <c r="M12"/>
  <c r="M15"/>
  <c r="M16"/>
  <c r="M17"/>
  <c r="M18"/>
  <c r="M19"/>
  <c r="M20"/>
  <c r="M22"/>
  <c r="M23"/>
  <c r="M24"/>
  <c r="M25"/>
  <c r="M26"/>
  <c r="M27"/>
  <c r="M6"/>
  <c r="J7"/>
  <c r="L7"/>
  <c r="J8"/>
  <c r="L8"/>
  <c r="J9"/>
  <c r="L9"/>
  <c r="J10"/>
  <c r="L10"/>
  <c r="J11"/>
  <c r="L11"/>
  <c r="J12"/>
  <c r="L12"/>
  <c r="J13"/>
  <c r="J14"/>
  <c r="J15"/>
  <c r="L15"/>
  <c r="J16"/>
  <c r="L16"/>
  <c r="J17"/>
  <c r="L17"/>
  <c r="J18"/>
  <c r="L18"/>
  <c r="J19"/>
  <c r="L19"/>
  <c r="J20"/>
  <c r="L20"/>
  <c r="J21"/>
  <c r="J22"/>
  <c r="L22"/>
  <c r="J23"/>
  <c r="L23"/>
  <c r="J24"/>
  <c r="L24"/>
  <c r="J25"/>
  <c r="L25"/>
  <c r="J26"/>
  <c r="L26"/>
  <c r="J27"/>
  <c r="L27"/>
  <c r="L6"/>
  <c r="J6"/>
  <c r="F11" l="1"/>
  <c r="F12"/>
  <c r="F13"/>
  <c r="F14"/>
  <c r="F15"/>
  <c r="F16"/>
  <c r="F17"/>
  <c r="F18"/>
  <c r="F19"/>
  <c r="F20"/>
  <c r="F21"/>
  <c r="F22"/>
  <c r="F23"/>
  <c r="F24"/>
  <c r="F25"/>
  <c r="F26"/>
  <c r="F27"/>
  <c r="L14" l="1"/>
  <c r="M14" s="1"/>
  <c r="L13"/>
  <c r="M13" s="1"/>
  <c r="L21"/>
  <c r="M21" s="1"/>
  <c r="H15"/>
  <c r="H16"/>
  <c r="H17"/>
  <c r="H18"/>
  <c r="H19"/>
  <c r="H20"/>
  <c r="H21"/>
  <c r="H22"/>
  <c r="H23"/>
  <c r="H24"/>
  <c r="H25"/>
  <c r="H26"/>
  <c r="H27"/>
  <c r="F10"/>
  <c r="H10"/>
  <c r="H11"/>
  <c r="H12"/>
  <c r="H13"/>
  <c r="H14"/>
  <c r="H6"/>
  <c r="H9" l="1"/>
  <c r="F7"/>
  <c r="M7" s="1"/>
  <c r="F8"/>
  <c r="F9"/>
  <c r="F6"/>
  <c r="F38" l="1"/>
  <c r="F39" s="1"/>
  <c r="M39" s="1"/>
  <c r="H7"/>
  <c r="H8"/>
  <c r="M38" l="1"/>
</calcChain>
</file>

<file path=xl/sharedStrings.xml><?xml version="1.0" encoding="utf-8"?>
<sst xmlns="http://schemas.openxmlformats.org/spreadsheetml/2006/main" count="47" uniqueCount="20">
  <si>
    <t>Dag</t>
  </si>
  <si>
    <t>Timlön</t>
  </si>
  <si>
    <t>OB</t>
  </si>
  <si>
    <t>Övertid</t>
  </si>
  <si>
    <t>Rast</t>
  </si>
  <si>
    <t>OB timmar</t>
  </si>
  <si>
    <t>ÖT timmar</t>
  </si>
  <si>
    <t>Dagslön</t>
  </si>
  <si>
    <t>Kund</t>
  </si>
  <si>
    <t>Starttid</t>
  </si>
  <si>
    <t>Sluttid</t>
  </si>
  <si>
    <t>Kontoret</t>
  </si>
  <si>
    <t>Pris</t>
  </si>
  <si>
    <t>Garanti</t>
  </si>
  <si>
    <t>Arb. tid</t>
  </si>
  <si>
    <t>Tot. lön</t>
  </si>
  <si>
    <t>Garanti lön</t>
  </si>
  <si>
    <t>Garanti tid</t>
  </si>
  <si>
    <t>Kund 1</t>
  </si>
  <si>
    <t>Kund 2</t>
  </si>
</sst>
</file>

<file path=xl/styles.xml><?xml version="1.0" encoding="utf-8"?>
<styleSheet xmlns="http://schemas.openxmlformats.org/spreadsheetml/2006/main">
  <numFmts count="2">
    <numFmt numFmtId="44" formatCode="_-* #,##0.00\ &quot;kr&quot;_-;\-* #,##0.00\ &quot;kr&quot;_-;_-* &quot;-&quot;??\ &quot;kr&quot;_-;_-@_-"/>
    <numFmt numFmtId="164" formatCode="hh:mm;@"/>
  </numFmts>
  <fonts count="7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1">
    <xf numFmtId="0" fontId="0" fillId="0" borderId="0" xfId="0"/>
    <xf numFmtId="9" fontId="0" fillId="0" borderId="0" xfId="0" applyNumberFormat="1"/>
    <xf numFmtId="0" fontId="3" fillId="0" borderId="0" xfId="0" applyFont="1"/>
    <xf numFmtId="0" fontId="4" fillId="2" borderId="1" xfId="1" applyFont="1" applyBorder="1"/>
    <xf numFmtId="0" fontId="4" fillId="2" borderId="2" xfId="1" applyFont="1" applyBorder="1"/>
    <xf numFmtId="0" fontId="3" fillId="0" borderId="2" xfId="0" applyFont="1" applyBorder="1"/>
    <xf numFmtId="0" fontId="5" fillId="0" borderId="2" xfId="1" applyFont="1" applyFill="1" applyBorder="1"/>
    <xf numFmtId="0" fontId="3" fillId="0" borderId="3" xfId="0" applyFont="1" applyBorder="1"/>
    <xf numFmtId="0" fontId="0" fillId="0" borderId="4" xfId="0" applyBorder="1"/>
    <xf numFmtId="0" fontId="0" fillId="0" borderId="1" xfId="0" applyBorder="1"/>
    <xf numFmtId="0" fontId="3" fillId="0" borderId="4" xfId="0" applyFont="1" applyBorder="1"/>
    <xf numFmtId="0" fontId="6" fillId="0" borderId="1" xfId="0" applyFont="1" applyBorder="1"/>
    <xf numFmtId="0" fontId="6" fillId="0" borderId="3" xfId="0" applyFont="1" applyBorder="1"/>
    <xf numFmtId="0" fontId="0" fillId="0" borderId="6" xfId="0" applyBorder="1"/>
    <xf numFmtId="9" fontId="0" fillId="0" borderId="6" xfId="2" applyFont="1" applyBorder="1"/>
    <xf numFmtId="0" fontId="0" fillId="0" borderId="6" xfId="0" applyNumberFormat="1" applyBorder="1"/>
    <xf numFmtId="164" fontId="1" fillId="2" borderId="7" xfId="2" applyNumberFormat="1" applyFont="1" applyFill="1" applyBorder="1"/>
    <xf numFmtId="164" fontId="1" fillId="2" borderId="0" xfId="2" applyNumberFormat="1" applyFont="1" applyFill="1" applyBorder="1"/>
    <xf numFmtId="164" fontId="0" fillId="0" borderId="0" xfId="2" applyNumberFormat="1" applyFont="1" applyBorder="1"/>
    <xf numFmtId="0" fontId="0" fillId="0" borderId="0" xfId="0" applyBorder="1"/>
    <xf numFmtId="9" fontId="0" fillId="0" borderId="0" xfId="2" applyFont="1" applyBorder="1"/>
    <xf numFmtId="0" fontId="0" fillId="0" borderId="0" xfId="0" applyNumberFormat="1" applyBorder="1"/>
    <xf numFmtId="44" fontId="0" fillId="0" borderId="8" xfId="3" applyFont="1" applyBorder="1"/>
    <xf numFmtId="164" fontId="1" fillId="2" borderId="9" xfId="2" applyNumberFormat="1" applyFont="1" applyFill="1" applyBorder="1"/>
    <xf numFmtId="164" fontId="1" fillId="2" borderId="10" xfId="2" applyNumberFormat="1" applyFont="1" applyFill="1" applyBorder="1"/>
    <xf numFmtId="164" fontId="0" fillId="0" borderId="10" xfId="2" applyNumberFormat="1" applyFont="1" applyBorder="1"/>
    <xf numFmtId="0" fontId="0" fillId="0" borderId="10" xfId="0" applyBorder="1"/>
    <xf numFmtId="9" fontId="0" fillId="0" borderId="10" xfId="2" applyFont="1" applyBorder="1"/>
    <xf numFmtId="0" fontId="0" fillId="0" borderId="10" xfId="0" applyNumberFormat="1" applyBorder="1"/>
    <xf numFmtId="44" fontId="0" fillId="0" borderId="11" xfId="3" applyFont="1" applyBorder="1"/>
    <xf numFmtId="0" fontId="0" fillId="0" borderId="1" xfId="0" applyFont="1" applyBorder="1"/>
    <xf numFmtId="0" fontId="0" fillId="0" borderId="4" xfId="0" applyFont="1" applyBorder="1"/>
    <xf numFmtId="0" fontId="4" fillId="2" borderId="2" xfId="1" applyFont="1" applyBorder="1" applyAlignment="1">
      <alignment horizontal="center"/>
    </xf>
    <xf numFmtId="44" fontId="3" fillId="0" borderId="3" xfId="3" applyFont="1" applyBorder="1"/>
    <xf numFmtId="2" fontId="3" fillId="0" borderId="4" xfId="0" applyNumberFormat="1" applyFont="1" applyBorder="1"/>
    <xf numFmtId="0" fontId="1" fillId="2" borderId="5" xfId="2" applyNumberFormat="1" applyFont="1" applyFill="1" applyBorder="1"/>
    <xf numFmtId="0" fontId="1" fillId="2" borderId="6" xfId="2" applyNumberFormat="1" applyFont="1" applyFill="1" applyBorder="1"/>
    <xf numFmtId="0" fontId="0" fillId="0" borderId="6" xfId="2" applyNumberFormat="1" applyFont="1" applyBorder="1"/>
    <xf numFmtId="0" fontId="1" fillId="2" borderId="7" xfId="2" applyNumberFormat="1" applyFont="1" applyFill="1" applyBorder="1"/>
    <xf numFmtId="0" fontId="1" fillId="2" borderId="0" xfId="2" applyNumberFormat="1" applyFont="1" applyFill="1" applyBorder="1"/>
    <xf numFmtId="0" fontId="0" fillId="0" borderId="0" xfId="2" applyNumberFormat="1" applyFont="1" applyBorder="1"/>
  </cellXfs>
  <cellStyles count="4">
    <cellStyle name="Currency" xfId="3" builtinId="4"/>
    <cellStyle name="Good" xfId="1" builtinId="26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9"/>
  <sheetViews>
    <sheetView tabSelected="1" zoomScaleNormal="100" workbookViewId="0">
      <selection activeCell="I11" sqref="I11"/>
    </sheetView>
  </sheetViews>
  <sheetFormatPr defaultRowHeight="15"/>
  <cols>
    <col min="2" max="2" width="4.28515625" bestFit="1" customWidth="1"/>
    <col min="3" max="3" width="7.5703125" bestFit="1" customWidth="1"/>
    <col min="4" max="4" width="6.85546875" bestFit="1" customWidth="1"/>
    <col min="5" max="5" width="10.140625" customWidth="1"/>
    <col min="6" max="6" width="8.140625" bestFit="1" customWidth="1"/>
    <col min="7" max="7" width="8.85546875" bestFit="1" customWidth="1"/>
    <col min="8" max="8" width="7.140625" bestFit="1" customWidth="1"/>
    <col min="9" max="9" width="5.85546875" bestFit="1" customWidth="1"/>
    <col min="10" max="10" width="10.42578125" bestFit="1" customWidth="1"/>
    <col min="11" max="11" width="7.7109375" bestFit="1" customWidth="1"/>
    <col min="12" max="12" width="10.28515625" bestFit="1" customWidth="1"/>
    <col min="13" max="13" width="13.140625" bestFit="1" customWidth="1"/>
  </cols>
  <sheetData>
    <row r="2" spans="2:13">
      <c r="G2" s="11" t="s">
        <v>13</v>
      </c>
      <c r="H2" s="12" t="s">
        <v>12</v>
      </c>
    </row>
    <row r="3" spans="2:13">
      <c r="G3" s="10">
        <v>174</v>
      </c>
      <c r="H3" s="7">
        <v>110</v>
      </c>
    </row>
    <row r="5" spans="2:13">
      <c r="B5" s="8" t="s">
        <v>0</v>
      </c>
      <c r="C5" s="3" t="s">
        <v>9</v>
      </c>
      <c r="D5" s="4" t="s">
        <v>10</v>
      </c>
      <c r="E5" s="32" t="s">
        <v>4</v>
      </c>
      <c r="F5" s="5" t="s">
        <v>14</v>
      </c>
      <c r="G5" s="6" t="s">
        <v>8</v>
      </c>
      <c r="H5" s="5" t="s">
        <v>1</v>
      </c>
      <c r="I5" s="5" t="s">
        <v>2</v>
      </c>
      <c r="J5" s="5" t="s">
        <v>5</v>
      </c>
      <c r="K5" s="5" t="s">
        <v>3</v>
      </c>
      <c r="L5" s="5" t="s">
        <v>6</v>
      </c>
      <c r="M5" s="7" t="s">
        <v>7</v>
      </c>
    </row>
    <row r="6" spans="2:13">
      <c r="B6" s="8">
        <v>1</v>
      </c>
      <c r="C6" s="35">
        <v>23</v>
      </c>
      <c r="D6" s="36">
        <v>7</v>
      </c>
      <c r="E6" s="36">
        <v>0</v>
      </c>
      <c r="F6" s="37">
        <f>IF(D6-C6-E6&gt;0,D6-C6-E6,24-C6+D6-E6)</f>
        <v>8</v>
      </c>
      <c r="G6" s="13" t="s">
        <v>11</v>
      </c>
      <c r="H6" s="13">
        <f>IF($G$6&gt;0,INDEX(Kunder!$A:$B,MATCH(Tidrapport!$G$6,Kunder!$A:$A,0),MATCH(H5,Kunder!$A$1:$D$1,0)),0)</f>
        <v>110</v>
      </c>
      <c r="I6" s="14">
        <v>1</v>
      </c>
      <c r="J6" s="15">
        <f>IF(D6-18&gt;0,D6-18,0)</f>
        <v>0</v>
      </c>
      <c r="K6" s="14">
        <v>1</v>
      </c>
      <c r="L6" s="13">
        <f>IF(F6&gt;8,F6-8,0)</f>
        <v>0</v>
      </c>
      <c r="M6" s="22">
        <f>F6*H6+J6*I6+L6*K6</f>
        <v>880</v>
      </c>
    </row>
    <row r="7" spans="2:13">
      <c r="B7" s="8">
        <v>2</v>
      </c>
      <c r="C7" s="38">
        <v>7</v>
      </c>
      <c r="D7" s="39">
        <v>17</v>
      </c>
      <c r="E7" s="39">
        <v>1</v>
      </c>
      <c r="F7" s="40">
        <f t="shared" ref="F7:F27" si="0">IF(D7-C7-E7&gt;0,D7-C7-E7,24-C7+D7-E7)</f>
        <v>9</v>
      </c>
      <c r="G7" s="19" t="s">
        <v>11</v>
      </c>
      <c r="H7" s="19">
        <f>IF(G7&gt;0,INDEX(Kunder!A:B,MATCH(Tidrapport!G7,Kunder!A:A,0),MATCH(Tidrapport!H$5,Kunder!A$1:B$1,0)),0)</f>
        <v>110</v>
      </c>
      <c r="I7" s="20">
        <v>1</v>
      </c>
      <c r="J7" s="21">
        <f t="shared" ref="J7:J27" si="1">IF(D7-18&gt;0,D7-18,0)</f>
        <v>0</v>
      </c>
      <c r="K7" s="20">
        <v>1</v>
      </c>
      <c r="L7" s="19">
        <f t="shared" ref="L7:L27" si="2">IF(F7&gt;8,F7-8,0)</f>
        <v>1</v>
      </c>
      <c r="M7" s="22">
        <f>F7*H7+J7*I7+L7*K7</f>
        <v>991</v>
      </c>
    </row>
    <row r="8" spans="2:13">
      <c r="B8" s="8">
        <v>3</v>
      </c>
      <c r="C8" s="38">
        <v>7</v>
      </c>
      <c r="D8" s="39">
        <v>16</v>
      </c>
      <c r="E8" s="39">
        <v>1</v>
      </c>
      <c r="F8" s="40">
        <f t="shared" si="0"/>
        <v>8</v>
      </c>
      <c r="G8" s="19" t="s">
        <v>18</v>
      </c>
      <c r="H8" s="19">
        <f>IF(G8&gt;0,INDEX(Kunder!A:B,MATCH(Tidrapport!G8,Kunder!A:A,0),MATCH(Tidrapport!H$5,Kunder!A$1:B$1,0)),0)</f>
        <v>144</v>
      </c>
      <c r="I8" s="20">
        <v>1</v>
      </c>
      <c r="J8" s="21">
        <f t="shared" si="1"/>
        <v>0</v>
      </c>
      <c r="K8" s="20">
        <v>1</v>
      </c>
      <c r="L8" s="19">
        <f t="shared" si="2"/>
        <v>0</v>
      </c>
      <c r="M8" s="22">
        <f t="shared" ref="M8:M27" si="3">F8*H8+J8*I8+L8*K8</f>
        <v>1152</v>
      </c>
    </row>
    <row r="9" spans="2:13">
      <c r="B9" s="8">
        <v>4</v>
      </c>
      <c r="C9" s="38">
        <v>7</v>
      </c>
      <c r="D9" s="39">
        <v>12</v>
      </c>
      <c r="E9" s="39"/>
      <c r="F9" s="40">
        <f t="shared" si="0"/>
        <v>5</v>
      </c>
      <c r="G9" s="19" t="s">
        <v>11</v>
      </c>
      <c r="H9" s="19">
        <f>IF(G9&gt;0,INDEX(Kunder!A:B,MATCH(Tidrapport!G9,Kunder!A:A,0),MATCH(Tidrapport!H$5,Kunder!A$1:B$1,0)),0)</f>
        <v>110</v>
      </c>
      <c r="I9" s="20">
        <v>1</v>
      </c>
      <c r="J9" s="21">
        <f t="shared" si="1"/>
        <v>0</v>
      </c>
      <c r="K9" s="20">
        <v>1</v>
      </c>
      <c r="L9" s="19">
        <f t="shared" si="2"/>
        <v>0</v>
      </c>
      <c r="M9" s="22">
        <f t="shared" si="3"/>
        <v>550</v>
      </c>
    </row>
    <row r="10" spans="2:13">
      <c r="B10" s="8">
        <v>5</v>
      </c>
      <c r="C10" s="38">
        <v>7</v>
      </c>
      <c r="D10" s="39">
        <v>16</v>
      </c>
      <c r="E10" s="39">
        <v>1</v>
      </c>
      <c r="F10" s="40">
        <f t="shared" si="0"/>
        <v>8</v>
      </c>
      <c r="G10" s="19" t="s">
        <v>11</v>
      </c>
      <c r="H10" s="19">
        <f>IF(G10&gt;0,INDEX(Kunder!A:B,MATCH(Tidrapport!G10,Kunder!A:A,0),MATCH(Tidrapport!H$5,Kunder!A$1:B$1,0)),0)</f>
        <v>110</v>
      </c>
      <c r="I10" s="20">
        <v>1</v>
      </c>
      <c r="J10" s="21">
        <f t="shared" si="1"/>
        <v>0</v>
      </c>
      <c r="K10" s="20">
        <v>1</v>
      </c>
      <c r="L10" s="19">
        <f t="shared" si="2"/>
        <v>0</v>
      </c>
      <c r="M10" s="22">
        <f t="shared" si="3"/>
        <v>880</v>
      </c>
    </row>
    <row r="11" spans="2:13">
      <c r="B11" s="8">
        <v>6</v>
      </c>
      <c r="C11" s="38">
        <v>7</v>
      </c>
      <c r="D11" s="39">
        <v>16</v>
      </c>
      <c r="E11" s="39">
        <v>1</v>
      </c>
      <c r="F11" s="40">
        <f t="shared" si="0"/>
        <v>8</v>
      </c>
      <c r="G11" s="19" t="s">
        <v>11</v>
      </c>
      <c r="H11" s="19">
        <f>IF(G11&gt;0,INDEX(Kunder!A:B,MATCH(Tidrapport!G11,Kunder!A:A,0),MATCH(Tidrapport!H$5,Kunder!A$1:B$1,0)),0)</f>
        <v>110</v>
      </c>
      <c r="I11" s="20">
        <v>1</v>
      </c>
      <c r="J11" s="21">
        <f t="shared" si="1"/>
        <v>0</v>
      </c>
      <c r="K11" s="20">
        <v>1</v>
      </c>
      <c r="L11" s="19">
        <f t="shared" si="2"/>
        <v>0</v>
      </c>
      <c r="M11" s="22">
        <f t="shared" si="3"/>
        <v>880</v>
      </c>
    </row>
    <row r="12" spans="2:13">
      <c r="B12" s="8">
        <v>7</v>
      </c>
      <c r="C12" s="38">
        <v>7</v>
      </c>
      <c r="D12" s="39">
        <v>16</v>
      </c>
      <c r="E12" s="39">
        <v>1</v>
      </c>
      <c r="F12" s="40">
        <f t="shared" si="0"/>
        <v>8</v>
      </c>
      <c r="G12" s="19" t="s">
        <v>11</v>
      </c>
      <c r="H12" s="19">
        <f>IF(G12&gt;0,INDEX(Kunder!A:B,MATCH(Tidrapport!G12,Kunder!A:A,0),MATCH(Tidrapport!H$5,Kunder!A$1:B$1,0)),0)</f>
        <v>110</v>
      </c>
      <c r="I12" s="20">
        <v>1</v>
      </c>
      <c r="J12" s="21">
        <f t="shared" si="1"/>
        <v>0</v>
      </c>
      <c r="K12" s="20">
        <v>1</v>
      </c>
      <c r="L12" s="19">
        <f t="shared" si="2"/>
        <v>0</v>
      </c>
      <c r="M12" s="22">
        <f t="shared" si="3"/>
        <v>880</v>
      </c>
    </row>
    <row r="13" spans="2:13">
      <c r="B13" s="8">
        <v>8</v>
      </c>
      <c r="C13" s="38">
        <v>7</v>
      </c>
      <c r="D13" s="39">
        <v>16</v>
      </c>
      <c r="E13" s="39">
        <v>0.5</v>
      </c>
      <c r="F13" s="40">
        <f t="shared" si="0"/>
        <v>8.5</v>
      </c>
      <c r="G13" s="19" t="s">
        <v>11</v>
      </c>
      <c r="H13" s="19">
        <f>IF(G13&gt;0,INDEX(Kunder!A:B,MATCH(Tidrapport!G13,Kunder!A:A,0),MATCH(Tidrapport!H$5,Kunder!A$1:B$1,0)),0)</f>
        <v>110</v>
      </c>
      <c r="I13" s="20">
        <v>1</v>
      </c>
      <c r="J13" s="21">
        <f t="shared" si="1"/>
        <v>0</v>
      </c>
      <c r="K13" s="20">
        <v>1</v>
      </c>
      <c r="L13" s="19">
        <f t="shared" si="2"/>
        <v>0.5</v>
      </c>
      <c r="M13" s="22">
        <f t="shared" si="3"/>
        <v>935.5</v>
      </c>
    </row>
    <row r="14" spans="2:13">
      <c r="B14" s="8">
        <v>9</v>
      </c>
      <c r="C14" s="38">
        <v>7</v>
      </c>
      <c r="D14" s="39">
        <v>16</v>
      </c>
      <c r="E14" s="39">
        <v>1</v>
      </c>
      <c r="F14" s="40">
        <f t="shared" si="0"/>
        <v>8</v>
      </c>
      <c r="G14" s="19" t="s">
        <v>11</v>
      </c>
      <c r="H14" s="19">
        <f>IF(G14&gt;0,INDEX(Kunder!A:B,MATCH(Tidrapport!G14,Kunder!A:A,0),MATCH(Tidrapport!H$5,Kunder!A$1:B$1,0)),0)</f>
        <v>110</v>
      </c>
      <c r="I14" s="20">
        <v>1</v>
      </c>
      <c r="J14" s="21">
        <f t="shared" si="1"/>
        <v>0</v>
      </c>
      <c r="K14" s="20">
        <v>1</v>
      </c>
      <c r="L14" s="19">
        <f t="shared" si="2"/>
        <v>0</v>
      </c>
      <c r="M14" s="22">
        <f t="shared" si="3"/>
        <v>880</v>
      </c>
    </row>
    <row r="15" spans="2:13">
      <c r="B15" s="8">
        <v>10</v>
      </c>
      <c r="C15" s="38">
        <v>7</v>
      </c>
      <c r="D15" s="39">
        <v>16</v>
      </c>
      <c r="E15" s="39">
        <v>1</v>
      </c>
      <c r="F15" s="40">
        <f t="shared" si="0"/>
        <v>8</v>
      </c>
      <c r="G15" s="19" t="s">
        <v>11</v>
      </c>
      <c r="H15" s="19">
        <f>IF(G15&gt;0,INDEX(Kunder!A:B,MATCH(Tidrapport!G15,Kunder!A:A,0),MATCH(Tidrapport!H$5,Kunder!A$1:B$1,0)),0)</f>
        <v>110</v>
      </c>
      <c r="I15" s="20">
        <v>1</v>
      </c>
      <c r="J15" s="21">
        <f t="shared" si="1"/>
        <v>0</v>
      </c>
      <c r="K15" s="20">
        <v>1</v>
      </c>
      <c r="L15" s="19">
        <f t="shared" si="2"/>
        <v>0</v>
      </c>
      <c r="M15" s="22">
        <f t="shared" si="3"/>
        <v>880</v>
      </c>
    </row>
    <row r="16" spans="2:13">
      <c r="B16" s="8">
        <v>11</v>
      </c>
      <c r="C16" s="38">
        <v>7</v>
      </c>
      <c r="D16" s="39">
        <v>16</v>
      </c>
      <c r="E16" s="39">
        <v>1</v>
      </c>
      <c r="F16" s="40">
        <f t="shared" si="0"/>
        <v>8</v>
      </c>
      <c r="G16" s="19" t="s">
        <v>11</v>
      </c>
      <c r="H16" s="19">
        <f>IF(G16&gt;0,INDEX(Kunder!A:B,MATCH(Tidrapport!G16,Kunder!A:A,0),MATCH(Tidrapport!H$5,Kunder!A$1:B$1,0)),0)</f>
        <v>110</v>
      </c>
      <c r="I16" s="20">
        <v>1</v>
      </c>
      <c r="J16" s="21">
        <f t="shared" si="1"/>
        <v>0</v>
      </c>
      <c r="K16" s="20">
        <v>1</v>
      </c>
      <c r="L16" s="19">
        <f t="shared" si="2"/>
        <v>0</v>
      </c>
      <c r="M16" s="22">
        <f t="shared" si="3"/>
        <v>880</v>
      </c>
    </row>
    <row r="17" spans="2:13">
      <c r="B17" s="8">
        <v>12</v>
      </c>
      <c r="C17" s="38">
        <v>7</v>
      </c>
      <c r="D17" s="39">
        <v>16</v>
      </c>
      <c r="E17" s="39">
        <v>1</v>
      </c>
      <c r="F17" s="40">
        <f t="shared" si="0"/>
        <v>8</v>
      </c>
      <c r="G17" s="19" t="s">
        <v>11</v>
      </c>
      <c r="H17" s="19">
        <f>IF(G17&gt;0,INDEX(Kunder!A:B,MATCH(Tidrapport!G17,Kunder!A:A,0),MATCH(Tidrapport!H$5,Kunder!A$1:B$1,0)),0)</f>
        <v>110</v>
      </c>
      <c r="I17" s="20">
        <v>1</v>
      </c>
      <c r="J17" s="21">
        <f t="shared" si="1"/>
        <v>0</v>
      </c>
      <c r="K17" s="20">
        <v>1</v>
      </c>
      <c r="L17" s="19">
        <f t="shared" si="2"/>
        <v>0</v>
      </c>
      <c r="M17" s="22">
        <f t="shared" si="3"/>
        <v>880</v>
      </c>
    </row>
    <row r="18" spans="2:13">
      <c r="B18" s="8">
        <v>13</v>
      </c>
      <c r="C18" s="38">
        <v>7</v>
      </c>
      <c r="D18" s="39">
        <v>16</v>
      </c>
      <c r="E18" s="39">
        <v>1</v>
      </c>
      <c r="F18" s="40">
        <f t="shared" si="0"/>
        <v>8</v>
      </c>
      <c r="G18" s="19" t="s">
        <v>11</v>
      </c>
      <c r="H18" s="19">
        <f>IF(G18&gt;0,INDEX(Kunder!A:B,MATCH(Tidrapport!G18,Kunder!A:A,0),MATCH(Tidrapport!H$5,Kunder!A$1:B$1,0)),0)</f>
        <v>110</v>
      </c>
      <c r="I18" s="20">
        <v>1</v>
      </c>
      <c r="J18" s="21">
        <f t="shared" si="1"/>
        <v>0</v>
      </c>
      <c r="K18" s="20">
        <v>1</v>
      </c>
      <c r="L18" s="19">
        <f t="shared" si="2"/>
        <v>0</v>
      </c>
      <c r="M18" s="22">
        <f t="shared" si="3"/>
        <v>880</v>
      </c>
    </row>
    <row r="19" spans="2:13">
      <c r="B19" s="8">
        <v>14</v>
      </c>
      <c r="C19" s="38">
        <v>7</v>
      </c>
      <c r="D19" s="39">
        <v>16</v>
      </c>
      <c r="E19" s="39">
        <v>1</v>
      </c>
      <c r="F19" s="40">
        <f t="shared" si="0"/>
        <v>8</v>
      </c>
      <c r="G19" s="19" t="s">
        <v>11</v>
      </c>
      <c r="H19" s="19">
        <f>IF(G19&gt;0,INDEX(Kunder!A:B,MATCH(Tidrapport!G19,Kunder!A:A,0),MATCH(Tidrapport!H$5,Kunder!A$1:B$1,0)),0)</f>
        <v>110</v>
      </c>
      <c r="I19" s="20">
        <v>1</v>
      </c>
      <c r="J19" s="21">
        <f t="shared" si="1"/>
        <v>0</v>
      </c>
      <c r="K19" s="20">
        <v>1</v>
      </c>
      <c r="L19" s="19">
        <f t="shared" si="2"/>
        <v>0</v>
      </c>
      <c r="M19" s="22">
        <f t="shared" si="3"/>
        <v>880</v>
      </c>
    </row>
    <row r="20" spans="2:13">
      <c r="B20" s="8">
        <v>15</v>
      </c>
      <c r="C20" s="38">
        <v>7</v>
      </c>
      <c r="D20" s="39">
        <v>16</v>
      </c>
      <c r="E20" s="39">
        <v>1</v>
      </c>
      <c r="F20" s="40">
        <f t="shared" si="0"/>
        <v>8</v>
      </c>
      <c r="G20" s="19" t="s">
        <v>11</v>
      </c>
      <c r="H20" s="19">
        <f>IF(G20&gt;0,INDEX(Kunder!A:B,MATCH(Tidrapport!G20,Kunder!A:A,0),MATCH(Tidrapport!H$5,Kunder!A$1:B$1,0)),0)</f>
        <v>110</v>
      </c>
      <c r="I20" s="20">
        <v>1</v>
      </c>
      <c r="J20" s="21">
        <f t="shared" si="1"/>
        <v>0</v>
      </c>
      <c r="K20" s="20">
        <v>1</v>
      </c>
      <c r="L20" s="19">
        <f t="shared" si="2"/>
        <v>0</v>
      </c>
      <c r="M20" s="22">
        <f t="shared" si="3"/>
        <v>880</v>
      </c>
    </row>
    <row r="21" spans="2:13">
      <c r="B21" s="8">
        <v>16</v>
      </c>
      <c r="C21" s="38">
        <v>7</v>
      </c>
      <c r="D21" s="39">
        <v>12</v>
      </c>
      <c r="E21" s="39">
        <v>1</v>
      </c>
      <c r="F21" s="40">
        <f t="shared" si="0"/>
        <v>4</v>
      </c>
      <c r="G21" s="19" t="s">
        <v>11</v>
      </c>
      <c r="H21" s="19">
        <f>IF(G21&gt;0,INDEX(Kunder!A:B,MATCH(Tidrapport!G21,Kunder!A:A,0),MATCH(Tidrapport!H$5,Kunder!A$1:B$1,0)),0)</f>
        <v>110</v>
      </c>
      <c r="I21" s="20">
        <v>1</v>
      </c>
      <c r="J21" s="21">
        <f t="shared" si="1"/>
        <v>0</v>
      </c>
      <c r="K21" s="20">
        <v>1</v>
      </c>
      <c r="L21" s="19">
        <f t="shared" si="2"/>
        <v>0</v>
      </c>
      <c r="M21" s="22">
        <f t="shared" si="3"/>
        <v>440</v>
      </c>
    </row>
    <row r="22" spans="2:13">
      <c r="B22" s="8">
        <v>17</v>
      </c>
      <c r="C22" s="38">
        <v>7</v>
      </c>
      <c r="D22" s="39">
        <v>16</v>
      </c>
      <c r="E22" s="39">
        <v>1</v>
      </c>
      <c r="F22" s="40">
        <f t="shared" si="0"/>
        <v>8</v>
      </c>
      <c r="G22" s="19" t="s">
        <v>11</v>
      </c>
      <c r="H22" s="19">
        <f>IF(G22&gt;0,INDEX(Kunder!A:B,MATCH(Tidrapport!G22,Kunder!A:A,0),MATCH(Tidrapport!H$5,Kunder!A$1:B$1,0)),0)</f>
        <v>110</v>
      </c>
      <c r="I22" s="20">
        <v>1</v>
      </c>
      <c r="J22" s="21">
        <f t="shared" si="1"/>
        <v>0</v>
      </c>
      <c r="K22" s="20">
        <v>1</v>
      </c>
      <c r="L22" s="19">
        <f t="shared" si="2"/>
        <v>0</v>
      </c>
      <c r="M22" s="22">
        <f t="shared" si="3"/>
        <v>880</v>
      </c>
    </row>
    <row r="23" spans="2:13">
      <c r="B23" s="8">
        <v>18</v>
      </c>
      <c r="C23" s="38">
        <v>7</v>
      </c>
      <c r="D23" s="39">
        <v>16</v>
      </c>
      <c r="E23" s="39">
        <v>1</v>
      </c>
      <c r="F23" s="40">
        <f t="shared" si="0"/>
        <v>8</v>
      </c>
      <c r="G23" s="19" t="s">
        <v>11</v>
      </c>
      <c r="H23" s="19">
        <f>IF(G23&gt;0,INDEX(Kunder!A:B,MATCH(Tidrapport!G23,Kunder!A:A,0),MATCH(Tidrapport!H$5,Kunder!A$1:B$1,0)),0)</f>
        <v>110</v>
      </c>
      <c r="I23" s="20">
        <v>1</v>
      </c>
      <c r="J23" s="21">
        <f t="shared" si="1"/>
        <v>0</v>
      </c>
      <c r="K23" s="20">
        <v>1</v>
      </c>
      <c r="L23" s="19">
        <f t="shared" si="2"/>
        <v>0</v>
      </c>
      <c r="M23" s="22">
        <f t="shared" si="3"/>
        <v>880</v>
      </c>
    </row>
    <row r="24" spans="2:13">
      <c r="B24" s="8">
        <v>19</v>
      </c>
      <c r="C24" s="38">
        <v>7</v>
      </c>
      <c r="D24" s="39">
        <v>16</v>
      </c>
      <c r="E24" s="39">
        <v>1</v>
      </c>
      <c r="F24" s="40">
        <f t="shared" si="0"/>
        <v>8</v>
      </c>
      <c r="G24" s="19" t="s">
        <v>11</v>
      </c>
      <c r="H24" s="19">
        <f>IF(G24&gt;0,INDEX(Kunder!A:B,MATCH(Tidrapport!G24,Kunder!A:A,0),MATCH(Tidrapport!H$5,Kunder!A$1:B$1,0)),0)</f>
        <v>110</v>
      </c>
      <c r="I24" s="20">
        <v>1</v>
      </c>
      <c r="J24" s="21">
        <f t="shared" si="1"/>
        <v>0</v>
      </c>
      <c r="K24" s="20">
        <v>1</v>
      </c>
      <c r="L24" s="19">
        <f t="shared" si="2"/>
        <v>0</v>
      </c>
      <c r="M24" s="22">
        <f t="shared" si="3"/>
        <v>880</v>
      </c>
    </row>
    <row r="25" spans="2:13">
      <c r="B25" s="8">
        <v>20</v>
      </c>
      <c r="C25" s="38">
        <v>7</v>
      </c>
      <c r="D25" s="39">
        <v>16</v>
      </c>
      <c r="E25" s="39">
        <v>1</v>
      </c>
      <c r="F25" s="40">
        <f t="shared" si="0"/>
        <v>8</v>
      </c>
      <c r="G25" s="19" t="s">
        <v>11</v>
      </c>
      <c r="H25" s="19">
        <f>IF(G25&gt;0,INDEX(Kunder!A:B,MATCH(Tidrapport!G25,Kunder!A:A,0),MATCH(Tidrapport!H$5,Kunder!A$1:B$1,0)),0)</f>
        <v>110</v>
      </c>
      <c r="I25" s="20">
        <v>1</v>
      </c>
      <c r="J25" s="21">
        <f t="shared" si="1"/>
        <v>0</v>
      </c>
      <c r="K25" s="20">
        <v>1</v>
      </c>
      <c r="L25" s="19">
        <f t="shared" si="2"/>
        <v>0</v>
      </c>
      <c r="M25" s="22">
        <f t="shared" si="3"/>
        <v>880</v>
      </c>
    </row>
    <row r="26" spans="2:13">
      <c r="B26" s="8">
        <v>21</v>
      </c>
      <c r="C26" s="38">
        <v>7</v>
      </c>
      <c r="D26" s="39">
        <v>16</v>
      </c>
      <c r="E26" s="39">
        <v>1</v>
      </c>
      <c r="F26" s="40">
        <f t="shared" si="0"/>
        <v>8</v>
      </c>
      <c r="G26" s="19" t="s">
        <v>11</v>
      </c>
      <c r="H26" s="19">
        <f>IF(G26&gt;0,INDEX(Kunder!A:B,MATCH(Tidrapport!G26,Kunder!A:A,0),MATCH(Tidrapport!H$5,Kunder!A$1:B$1,0)),0)</f>
        <v>110</v>
      </c>
      <c r="I26" s="20">
        <v>1</v>
      </c>
      <c r="J26" s="21">
        <f t="shared" si="1"/>
        <v>0</v>
      </c>
      <c r="K26" s="20">
        <v>1</v>
      </c>
      <c r="L26" s="19">
        <f t="shared" si="2"/>
        <v>0</v>
      </c>
      <c r="M26" s="22">
        <f t="shared" si="3"/>
        <v>880</v>
      </c>
    </row>
    <row r="27" spans="2:13">
      <c r="B27" s="8">
        <v>22</v>
      </c>
      <c r="C27" s="38">
        <v>7</v>
      </c>
      <c r="D27" s="39">
        <v>16</v>
      </c>
      <c r="E27" s="39">
        <v>1</v>
      </c>
      <c r="F27" s="40">
        <f t="shared" si="0"/>
        <v>8</v>
      </c>
      <c r="G27" s="19" t="s">
        <v>19</v>
      </c>
      <c r="H27" s="19">
        <f>IF(G27&gt;0,INDEX(Kunder!A:B,MATCH(Tidrapport!G27,Kunder!A:A,0),MATCH(Tidrapport!H$5,Kunder!A$1:B$1,0)),0)</f>
        <v>128</v>
      </c>
      <c r="I27" s="20">
        <v>1</v>
      </c>
      <c r="J27" s="21">
        <f t="shared" si="1"/>
        <v>0</v>
      </c>
      <c r="K27" s="20">
        <v>1</v>
      </c>
      <c r="L27" s="19">
        <f t="shared" si="2"/>
        <v>0</v>
      </c>
      <c r="M27" s="22">
        <f t="shared" si="3"/>
        <v>1024</v>
      </c>
    </row>
    <row r="28" spans="2:13">
      <c r="B28" s="8">
        <v>23</v>
      </c>
      <c r="C28" s="16"/>
      <c r="D28" s="17"/>
      <c r="E28" s="17"/>
      <c r="F28" s="18"/>
      <c r="G28" s="19"/>
      <c r="H28" s="19"/>
      <c r="I28" s="20"/>
      <c r="J28" s="21"/>
      <c r="K28" s="20"/>
      <c r="L28" s="19"/>
      <c r="M28" s="22"/>
    </row>
    <row r="29" spans="2:13">
      <c r="B29" s="8">
        <v>24</v>
      </c>
      <c r="C29" s="16"/>
      <c r="D29" s="17"/>
      <c r="E29" s="17"/>
      <c r="F29" s="18"/>
      <c r="G29" s="19"/>
      <c r="H29" s="19"/>
      <c r="I29" s="20"/>
      <c r="J29" s="21"/>
      <c r="K29" s="20"/>
      <c r="L29" s="19"/>
      <c r="M29" s="22"/>
    </row>
    <row r="30" spans="2:13">
      <c r="B30" s="8">
        <v>25</v>
      </c>
      <c r="C30" s="16"/>
      <c r="D30" s="17"/>
      <c r="E30" s="17"/>
      <c r="F30" s="18"/>
      <c r="G30" s="19"/>
      <c r="H30" s="19"/>
      <c r="I30" s="20"/>
      <c r="J30" s="21"/>
      <c r="K30" s="20"/>
      <c r="L30" s="19"/>
      <c r="M30" s="22"/>
    </row>
    <row r="31" spans="2:13">
      <c r="B31" s="8">
        <v>26</v>
      </c>
      <c r="C31" s="16"/>
      <c r="D31" s="17"/>
      <c r="E31" s="17"/>
      <c r="F31" s="18"/>
      <c r="G31" s="19"/>
      <c r="H31" s="19"/>
      <c r="I31" s="20"/>
      <c r="J31" s="21"/>
      <c r="K31" s="20"/>
      <c r="L31" s="19"/>
      <c r="M31" s="22"/>
    </row>
    <row r="32" spans="2:13">
      <c r="B32" s="8">
        <v>27</v>
      </c>
      <c r="C32" s="16"/>
      <c r="D32" s="17"/>
      <c r="E32" s="17"/>
      <c r="F32" s="18"/>
      <c r="G32" s="19"/>
      <c r="H32" s="19"/>
      <c r="I32" s="20"/>
      <c r="J32" s="21"/>
      <c r="K32" s="20"/>
      <c r="L32" s="19"/>
      <c r="M32" s="22"/>
    </row>
    <row r="33" spans="2:13">
      <c r="B33" s="8">
        <v>28</v>
      </c>
      <c r="C33" s="16"/>
      <c r="D33" s="17"/>
      <c r="E33" s="17"/>
      <c r="F33" s="18"/>
      <c r="G33" s="19"/>
      <c r="H33" s="19"/>
      <c r="I33" s="20"/>
      <c r="J33" s="21"/>
      <c r="K33" s="20"/>
      <c r="L33" s="19"/>
      <c r="M33" s="22"/>
    </row>
    <row r="34" spans="2:13">
      <c r="B34" s="8">
        <v>29</v>
      </c>
      <c r="C34" s="16"/>
      <c r="D34" s="17"/>
      <c r="E34" s="17"/>
      <c r="F34" s="18"/>
      <c r="G34" s="19"/>
      <c r="H34" s="19"/>
      <c r="I34" s="20"/>
      <c r="J34" s="21"/>
      <c r="K34" s="20"/>
      <c r="L34" s="19"/>
      <c r="M34" s="22"/>
    </row>
    <row r="35" spans="2:13">
      <c r="B35" s="8">
        <v>30</v>
      </c>
      <c r="C35" s="16"/>
      <c r="D35" s="17"/>
      <c r="E35" s="17"/>
      <c r="F35" s="18"/>
      <c r="G35" s="19"/>
      <c r="H35" s="19"/>
      <c r="I35" s="20"/>
      <c r="J35" s="21"/>
      <c r="K35" s="20"/>
      <c r="L35" s="19"/>
      <c r="M35" s="22"/>
    </row>
    <row r="36" spans="2:13">
      <c r="B36" s="8">
        <v>31</v>
      </c>
      <c r="C36" s="23"/>
      <c r="D36" s="24"/>
      <c r="E36" s="24"/>
      <c r="F36" s="25"/>
      <c r="G36" s="26"/>
      <c r="H36" s="26"/>
      <c r="I36" s="27"/>
      <c r="J36" s="28"/>
      <c r="K36" s="27"/>
      <c r="L36" s="26"/>
      <c r="M36" s="29"/>
    </row>
    <row r="38" spans="2:13">
      <c r="E38" s="30" t="s">
        <v>14</v>
      </c>
      <c r="F38" s="34">
        <f>SUM(F6:F37)</f>
        <v>170.5</v>
      </c>
      <c r="L38" s="30" t="s">
        <v>15</v>
      </c>
      <c r="M38" s="33">
        <f>SUM(M6:M37)</f>
        <v>19172.5</v>
      </c>
    </row>
    <row r="39" spans="2:13">
      <c r="E39" s="31" t="s">
        <v>17</v>
      </c>
      <c r="F39" s="34">
        <f>G3-F38</f>
        <v>3.5</v>
      </c>
      <c r="L39" s="9" t="s">
        <v>16</v>
      </c>
      <c r="M39" s="33">
        <f>F39*H3</f>
        <v>385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Kunder!$A$2:$A$14</xm:f>
          </x14:formula1>
          <xm:sqref>G6:G35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9" sqref="D9"/>
    </sheetView>
  </sheetViews>
  <sheetFormatPr defaultRowHeight="15"/>
  <sheetData>
    <row r="1" spans="1:4">
      <c r="A1" s="2" t="s">
        <v>8</v>
      </c>
      <c r="B1" s="2" t="s">
        <v>1</v>
      </c>
      <c r="C1" s="2" t="s">
        <v>2</v>
      </c>
      <c r="D1" s="2" t="s">
        <v>3</v>
      </c>
    </row>
    <row r="2" spans="1:4">
      <c r="A2" t="s">
        <v>18</v>
      </c>
      <c r="B2">
        <v>144</v>
      </c>
      <c r="C2" s="1">
        <v>0.5</v>
      </c>
      <c r="D2" s="1">
        <v>1</v>
      </c>
    </row>
    <row r="3" spans="1:4">
      <c r="A3" t="s">
        <v>19</v>
      </c>
      <c r="B3">
        <v>128</v>
      </c>
      <c r="C3" s="1">
        <v>0.4</v>
      </c>
      <c r="D3" s="1">
        <v>1</v>
      </c>
    </row>
    <row r="4" spans="1:4">
      <c r="A4" t="s">
        <v>11</v>
      </c>
      <c r="B4">
        <v>110</v>
      </c>
      <c r="C4" s="1">
        <v>0</v>
      </c>
      <c r="D4" s="1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Tidrapport</vt:lpstr>
      <vt:lpstr>Kunder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Hellström</dc:creator>
  <cp:lastModifiedBy>Andreas Hellström</cp:lastModifiedBy>
  <dcterms:created xsi:type="dcterms:W3CDTF">2016-01-29T07:43:55Z</dcterms:created>
  <dcterms:modified xsi:type="dcterms:W3CDTF">2016-02-03T17:58:31Z</dcterms:modified>
</cp:coreProperties>
</file>